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465" windowWidth="20505" windowHeight="11595" activeTab="1"/>
  </bookViews>
  <sheets>
    <sheet name="Parámetros" sheetId="1" r:id="rId1"/>
    <sheet name="Nuevo cálculo" sheetId="2" r:id="rId2"/>
  </sheets>
  <definedNames/>
  <calcPr fullCalcOnLoad="1"/>
</workbook>
</file>

<file path=xl/comments1.xml><?xml version="1.0" encoding="utf-8"?>
<comments xmlns="http://schemas.openxmlformats.org/spreadsheetml/2006/main">
  <authors>
    <author>Excel Negocios</author>
  </authors>
  <commentList>
    <comment ref="G6" authorId="0">
      <text>
        <r>
          <rPr>
            <b/>
            <sz val="9"/>
            <rFont val="Tahoma"/>
            <family val="2"/>
          </rPr>
          <t>No olvide ingresar el valor de la UIT.</t>
        </r>
        <r>
          <rPr>
            <sz val="9"/>
            <rFont val="Tahoma"/>
            <family val="2"/>
          </rPr>
          <t xml:space="preserve">
Año 2016: 3950 | Año 2015: 3850</t>
        </r>
      </text>
    </comment>
  </commentList>
</comments>
</file>

<file path=xl/comments2.xml><?xml version="1.0" encoding="utf-8"?>
<comments xmlns="http://schemas.openxmlformats.org/spreadsheetml/2006/main">
  <authors>
    <author>USUARIO</author>
    <author>Excel Negocios:</author>
    <author>Excel Negocios</author>
    <author>Gustavo</author>
  </authors>
  <commentList>
    <comment ref="F3" authorId="0">
      <text>
        <r>
          <rPr>
            <sz val="9"/>
            <rFont val="Tahoma"/>
            <family val="2"/>
          </rPr>
          <t xml:space="preserve">Ingrese el importe total de sus recibos por honorarios emitidos para el ejercicio.
</t>
        </r>
      </text>
    </comment>
    <comment ref="F6" authorId="1">
      <text>
        <r>
          <rPr>
            <sz val="9"/>
            <rFont val="Tahoma"/>
            <family val="2"/>
          </rPr>
          <t xml:space="preserve">Si tuviera otros ingresos por Rentas de Cuarta Categoría ingreselos aquí.
</t>
        </r>
      </text>
    </comment>
    <comment ref="F10" authorId="2">
      <text>
        <r>
          <rPr>
            <sz val="9"/>
            <rFont val="Tahoma"/>
            <family val="2"/>
          </rPr>
          <t>Pueden ver este dato desde sol sunat.
En positivo.</t>
        </r>
      </text>
    </comment>
    <comment ref="F11" authorId="3">
      <text>
        <r>
          <rPr>
            <sz val="9"/>
            <rFont val="Tahoma"/>
            <family val="2"/>
          </rPr>
          <t>De ser el caso consignar valor numérico en positivo.</t>
        </r>
        <r>
          <rPr>
            <sz val="9"/>
            <rFont val="Tahoma"/>
            <family val="2"/>
          </rPr>
          <t xml:space="preserve">
</t>
        </r>
      </text>
    </comment>
    <comment ref="F23" authorId="3">
      <text>
        <r>
          <rPr>
            <b/>
            <sz val="9"/>
            <rFont val="Tahoma"/>
            <family val="2"/>
          </rPr>
          <t xml:space="preserve">Noticiero Contable: </t>
        </r>
        <r>
          <rPr>
            <sz val="9"/>
            <rFont val="Tahoma"/>
            <family val="2"/>
          </rPr>
          <t xml:space="preserve">En caso hayan realizado pagos a cuenta deben consignar valor numérico en negativo, para saldo a favor indicar un valor positivo.
</t>
        </r>
      </text>
    </comment>
  </commentList>
</comments>
</file>

<file path=xl/sharedStrings.xml><?xml version="1.0" encoding="utf-8"?>
<sst xmlns="http://schemas.openxmlformats.org/spreadsheetml/2006/main" count="52" uniqueCount="32">
  <si>
    <t>Renta Bruta obtenida por el ejercicio individual (Profesión, arte, ciencia u oficio)</t>
  </si>
  <si>
    <t>Otras Rentas de Cuarta Categoría</t>
  </si>
  <si>
    <t>Deducción por Impuesto a las Transacciones Financieras - ITF</t>
  </si>
  <si>
    <t>Deducción por Donaciones</t>
  </si>
  <si>
    <t>Descripción</t>
  </si>
  <si>
    <t>Valor de la UIT</t>
  </si>
  <si>
    <t>Hasta</t>
  </si>
  <si>
    <t>UIT</t>
  </si>
  <si>
    <t>ó</t>
  </si>
  <si>
    <t>y hasta</t>
  </si>
  <si>
    <t>RENTA IMPONIBLE DE TRABAJO</t>
  </si>
  <si>
    <t>TASA</t>
  </si>
  <si>
    <t>Tramos</t>
  </si>
  <si>
    <t>Tasa</t>
  </si>
  <si>
    <t>Renta imponible de trabajo</t>
  </si>
  <si>
    <t>S/.</t>
  </si>
  <si>
    <t>❶</t>
  </si>
  <si>
    <t>❷</t>
  </si>
  <si>
    <t>❸</t>
  </si>
  <si>
    <t>❹</t>
  </si>
  <si>
    <t>►</t>
  </si>
  <si>
    <t>Total Renta Imponible de Trabajo</t>
  </si>
  <si>
    <t>Impuesto a la renta</t>
  </si>
  <si>
    <t xml:space="preserve">Renta Neta obtenida por el ejercicio individual (Profesión, arte, ciencia u oficio) </t>
  </si>
  <si>
    <t>Total Rentas de Cuarta Categoría</t>
  </si>
  <si>
    <t>Total Renta Neta de Cuarta Categoría</t>
  </si>
  <si>
    <t>Deducción de 7 UIT (Hasta el límite del total renta de cuarta categoría)</t>
  </si>
  <si>
    <t>Pagos a cuenta y/o saldo a favor de periodos anteriores</t>
  </si>
  <si>
    <t>❺</t>
  </si>
  <si>
    <t>Por el Exceso de</t>
  </si>
  <si>
    <t>NUEVOS PARAMETROS - RENTA DE CUARTA CATEGORÍA 2016</t>
  </si>
  <si>
    <t>CALCULO DEL IMPUESTO A LA RENTA DE CUARTA CATEGORIA 2016</t>
  </si>
</sst>
</file>

<file path=xl/styles.xml><?xml version="1.0" encoding="utf-8"?>
<styleSheet xmlns="http://schemas.openxmlformats.org/spreadsheetml/2006/main">
  <numFmts count="38">
    <numFmt numFmtId="5" formatCode="&quot;€&quot;#,##0;&quot;€&quot;\-#,##0"/>
    <numFmt numFmtId="6" formatCode="&quot;€&quot;#,##0;[Red]&quot;€&quot;\-#,##0"/>
    <numFmt numFmtId="7" formatCode="&quot;€&quot;#,##0.00;&quot;€&quot;\-#,##0.00"/>
    <numFmt numFmtId="8" formatCode="&quot;€&quot;#,##0.00;[Red]&quot;€&quot;\-#,##0.00"/>
    <numFmt numFmtId="42" formatCode="_ &quot;€&quot;* #,##0_ ;_ &quot;€&quot;* \-#,##0_ ;_ &quot;€&quot;* &quot;-&quot;_ ;_ @_ "/>
    <numFmt numFmtId="41" formatCode="_ * #,##0_ ;_ * \-#,##0_ ;_ * &quot;-&quot;_ ;_ @_ "/>
    <numFmt numFmtId="44" formatCode="_ &quot;€&quot;* #,##0.00_ ;_ &quot;€&quot;* \-#,##0.00_ ;_ &quot;€&quot;* &quot;-&quot;??_ ;_ @_ "/>
    <numFmt numFmtId="43" formatCode="_ * #,##0.00_ ;_ * \-#,##0.00_ ;_ * &quot;-&quot;??_ ;_ @_ 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* #,##0_-;\-* #,##0_-;_-* &quot;-&quot;_-;_-@_-"/>
    <numFmt numFmtId="170" formatCode="_-&quot;S/.&quot;* #,##0.00_-;\-&quot;S/.&quot;* #,##0.00_-;_-&quot;S/.&quot;* &quot;-&quot;??_-;_-@_-"/>
    <numFmt numFmtId="171" formatCode="_-* #,##0.00_-;\-* #,##0.00_-;_-* &quot;-&quot;??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&quot;$&quot;#,##0;&quot;$&quot;\-#,##0"/>
    <numFmt numFmtId="179" formatCode="&quot;$&quot;#,##0;[Red]&quot;$&quot;\-#,##0"/>
    <numFmt numFmtId="180" formatCode="&quot;$&quot;#,##0.00;&quot;$&quot;\-#,##0.00"/>
    <numFmt numFmtId="181" formatCode="&quot;$&quot;#,##0.00;[Red]&quot;$&quot;\-#,##0.00"/>
    <numFmt numFmtId="182" formatCode="_ &quot;$&quot;* #,##0_ ;_ &quot;$&quot;* \-#,##0_ ;_ &quot;$&quot;* &quot;-&quot;_ ;_ @_ "/>
    <numFmt numFmtId="183" formatCode="_ &quot;$&quot;* #,##0.00_ ;_ &quot;$&quot;* \-#,##0.00_ ;_ &quot;$&quot;* &quot;-&quot;??_ ;_ @_ 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_ [$S/.-280A]\ * #,##0.00_ ;_ [$S/.-280A]\ * \-#,##0.00_ ;_ [$S/.-280A]\ * &quot;-&quot;??_ ;_ @_ "/>
    <numFmt numFmtId="189" formatCode="[$-80A]dddd\,\ dd&quot; de &quot;mmmm&quot; de &quot;yyyy"/>
    <numFmt numFmtId="190" formatCode="mm/yyyy"/>
    <numFmt numFmtId="191" formatCode="_ * #,##0.0_ ;_ * \-#,##0.0_ ;_ * &quot;-&quot;??_ ;_ @_ "/>
    <numFmt numFmtId="192" formatCode="_ * #,##0_ ;_ * \-#,##0_ ;_ * &quot;-&quot;??_ ;_ @_ "/>
    <numFmt numFmtId="193" formatCode="_ * #,##0.000_ ;_ * \-#,##0.000_ ;_ * &quot;-&quot;??_ ;_ @_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12"/>
      <name val="Inherit"/>
      <family val="0"/>
    </font>
    <font>
      <sz val="10"/>
      <color indexed="8"/>
      <name val="Inherit"/>
      <family val="0"/>
    </font>
    <font>
      <sz val="11"/>
      <color indexed="12"/>
      <name val="Calibri"/>
      <family val="2"/>
    </font>
    <font>
      <b/>
      <sz val="11"/>
      <color indexed="12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Inherit"/>
      <family val="0"/>
    </font>
    <font>
      <b/>
      <sz val="10"/>
      <color indexed="9"/>
      <name val="Inherit"/>
      <family val="0"/>
    </font>
    <font>
      <b/>
      <sz val="11"/>
      <color indexed="10"/>
      <name val="Calibri"/>
      <family val="0"/>
    </font>
    <font>
      <sz val="9"/>
      <color indexed="8"/>
      <name val="Arial"/>
      <family val="2"/>
    </font>
    <font>
      <b/>
      <u val="single"/>
      <sz val="18"/>
      <color indexed="9"/>
      <name val="Calibri"/>
      <family val="2"/>
    </font>
    <font>
      <b/>
      <sz val="18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rgb="FF0000CC"/>
      <name val="Inherit"/>
      <family val="0"/>
    </font>
    <font>
      <sz val="10"/>
      <color rgb="FF000000"/>
      <name val="Inherit"/>
      <family val="0"/>
    </font>
    <font>
      <sz val="11"/>
      <color rgb="FF0000CC"/>
      <name val="Calibri"/>
      <family val="2"/>
    </font>
    <font>
      <b/>
      <sz val="11"/>
      <color rgb="FF0000CC"/>
      <name val="Calibri"/>
      <family val="2"/>
    </font>
    <font>
      <b/>
      <sz val="12"/>
      <color theme="1"/>
      <name val="Calibri"/>
      <family val="2"/>
    </font>
    <font>
      <b/>
      <sz val="10"/>
      <color rgb="FF000000"/>
      <name val="Inherit"/>
      <family val="0"/>
    </font>
    <font>
      <b/>
      <sz val="11"/>
      <color rgb="FFFF0000"/>
      <name val="Calibri"/>
      <family val="0"/>
    </font>
    <font>
      <sz val="9"/>
      <color theme="1"/>
      <name val="Arial"/>
      <family val="2"/>
    </font>
    <font>
      <b/>
      <sz val="18"/>
      <color theme="0"/>
      <name val="Calibri"/>
      <family val="2"/>
    </font>
    <font>
      <b/>
      <sz val="10"/>
      <color theme="0"/>
      <name val="Inherit"/>
      <family val="0"/>
    </font>
    <font>
      <b/>
      <u val="single"/>
      <sz val="18"/>
      <color theme="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rgb="FF0000CC"/>
      </top>
      <bottom style="thin">
        <color rgb="FF0000CC"/>
      </bottom>
    </border>
    <border>
      <left style="thin">
        <color rgb="FF0000CC"/>
      </left>
      <right>
        <color indexed="63"/>
      </right>
      <top style="thin">
        <color rgb="FF0000CC"/>
      </top>
      <bottom>
        <color indexed="63"/>
      </bottom>
    </border>
    <border>
      <left>
        <color indexed="63"/>
      </left>
      <right>
        <color indexed="63"/>
      </right>
      <top style="thin">
        <color rgb="FF0000CC"/>
      </top>
      <bottom>
        <color indexed="63"/>
      </bottom>
    </border>
    <border>
      <left>
        <color indexed="63"/>
      </left>
      <right style="thin">
        <color rgb="FF0000CC"/>
      </right>
      <top style="thin">
        <color rgb="FF0000CC"/>
      </top>
      <bottom>
        <color indexed="63"/>
      </bottom>
    </border>
    <border>
      <left style="thin">
        <color rgb="FF0000CC"/>
      </left>
      <right>
        <color indexed="63"/>
      </right>
      <top>
        <color indexed="63"/>
      </top>
      <bottom>
        <color indexed="63"/>
      </bottom>
    </border>
    <border>
      <left style="thin">
        <color rgb="FF0000CC"/>
      </left>
      <right>
        <color indexed="63"/>
      </right>
      <top>
        <color indexed="63"/>
      </top>
      <bottom style="thin">
        <color rgb="FF0000CC"/>
      </bottom>
    </border>
    <border>
      <left>
        <color indexed="63"/>
      </left>
      <right style="thin">
        <color rgb="FF0000CC"/>
      </right>
      <top>
        <color indexed="63"/>
      </top>
      <bottom>
        <color indexed="63"/>
      </bottom>
    </border>
    <border>
      <left>
        <color indexed="63"/>
      </left>
      <right style="thin">
        <color rgb="FF0000CC"/>
      </right>
      <top>
        <color indexed="63"/>
      </top>
      <bottom style="thin">
        <color rgb="FF0000CC"/>
      </bottom>
    </border>
    <border>
      <left>
        <color indexed="63"/>
      </left>
      <right>
        <color indexed="63"/>
      </right>
      <top>
        <color indexed="63"/>
      </top>
      <bottom style="thin">
        <color rgb="FF0000CC"/>
      </bottom>
    </border>
    <border>
      <left style="thin">
        <color rgb="FF0000CC"/>
      </left>
      <right style="thin">
        <color rgb="FF0000CC"/>
      </right>
      <top style="thin">
        <color rgb="FF0000CC"/>
      </top>
      <bottom style="thin">
        <color rgb="FF0000CC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>
        <color indexed="63"/>
      </left>
      <right>
        <color indexed="63"/>
      </right>
      <top style="thin">
        <color rgb="FF0070C0"/>
      </top>
      <bottom>
        <color indexed="63"/>
      </bottom>
    </border>
    <border>
      <left style="thin">
        <color rgb="FF0000CC"/>
      </left>
      <right style="thin">
        <color rgb="FF0000CC"/>
      </right>
      <top style="thin">
        <color rgb="FF0000CC"/>
      </top>
      <bottom>
        <color indexed="63"/>
      </bottom>
    </border>
    <border>
      <left style="thin">
        <color rgb="FF0000CC"/>
      </left>
      <right style="thin">
        <color rgb="FF0000CC"/>
      </right>
      <top>
        <color indexed="63"/>
      </top>
      <bottom style="thin">
        <color rgb="FF0000CC"/>
      </bottom>
    </border>
    <border>
      <left style="thin">
        <color rgb="FF0070C0"/>
      </left>
      <right style="thin">
        <color rgb="FF0070C0"/>
      </right>
      <top>
        <color indexed="63"/>
      </top>
      <bottom style="thin">
        <color rgb="FF0070C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188" fontId="52" fillId="0" borderId="0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0" fontId="5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4" fillId="2" borderId="15" xfId="0" applyFont="1" applyFill="1" applyBorder="1" applyAlignment="1">
      <alignment horizontal="left" vertical="center"/>
    </xf>
    <xf numFmtId="0" fontId="51" fillId="2" borderId="0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47" fillId="0" borderId="0" xfId="0" applyFont="1" applyBorder="1" applyAlignment="1">
      <alignment horizontal="right"/>
    </xf>
    <xf numFmtId="0" fontId="47" fillId="0" borderId="0" xfId="0" applyFont="1" applyBorder="1" applyAlignment="1">
      <alignment horizontal="right"/>
    </xf>
    <xf numFmtId="0" fontId="55" fillId="0" borderId="0" xfId="0" applyFont="1" applyFill="1" applyBorder="1" applyAlignment="1">
      <alignment horizontal="right"/>
    </xf>
    <xf numFmtId="0" fontId="55" fillId="0" borderId="16" xfId="0" applyFont="1" applyFill="1" applyBorder="1" applyAlignment="1">
      <alignment/>
    </xf>
    <xf numFmtId="0" fontId="56" fillId="0" borderId="17" xfId="0" applyFont="1" applyFill="1" applyBorder="1" applyAlignment="1">
      <alignment/>
    </xf>
    <xf numFmtId="0" fontId="55" fillId="0" borderId="17" xfId="0" applyFont="1" applyFill="1" applyBorder="1" applyAlignment="1">
      <alignment/>
    </xf>
    <xf numFmtId="0" fontId="55" fillId="0" borderId="18" xfId="0" applyFont="1" applyFill="1" applyBorder="1" applyAlignment="1">
      <alignment/>
    </xf>
    <xf numFmtId="0" fontId="55" fillId="0" borderId="0" xfId="0" applyFont="1" applyFill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43" fontId="0" fillId="0" borderId="0" xfId="49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0" xfId="0" applyAlignment="1">
      <alignment horizontal="right"/>
    </xf>
    <xf numFmtId="0" fontId="57" fillId="0" borderId="15" xfId="0" applyFont="1" applyBorder="1" applyAlignment="1">
      <alignment/>
    </xf>
    <xf numFmtId="0" fontId="51" fillId="0" borderId="24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 vertical="center"/>
    </xf>
    <xf numFmtId="188" fontId="0" fillId="0" borderId="24" xfId="0" applyNumberFormat="1" applyBorder="1" applyAlignment="1">
      <alignment/>
    </xf>
    <xf numFmtId="9" fontId="0" fillId="2" borderId="24" xfId="0" applyNumberForma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/>
    </xf>
    <xf numFmtId="192" fontId="37" fillId="0" borderId="0" xfId="49" applyNumberFormat="1" applyFont="1" applyFill="1" applyBorder="1" applyAlignment="1">
      <alignment/>
    </xf>
    <xf numFmtId="0" fontId="51" fillId="2" borderId="0" xfId="0" applyFont="1" applyFill="1" applyBorder="1" applyAlignment="1">
      <alignment/>
    </xf>
    <xf numFmtId="9" fontId="0" fillId="2" borderId="15" xfId="0" applyNumberFormat="1" applyFill="1" applyBorder="1" applyAlignment="1">
      <alignment/>
    </xf>
    <xf numFmtId="43" fontId="0" fillId="2" borderId="15" xfId="49" applyFont="1" applyFill="1" applyBorder="1" applyAlignment="1">
      <alignment/>
    </xf>
    <xf numFmtId="192" fontId="0" fillId="2" borderId="15" xfId="49" applyNumberFormat="1" applyFont="1" applyFill="1" applyBorder="1" applyAlignment="1">
      <alignment/>
    </xf>
    <xf numFmtId="0" fontId="58" fillId="2" borderId="15" xfId="0" applyFont="1" applyFill="1" applyBorder="1" applyAlignment="1">
      <alignment horizontal="left" vertical="center"/>
    </xf>
    <xf numFmtId="192" fontId="0" fillId="2" borderId="25" xfId="49" applyNumberFormat="1" applyFont="1" applyFill="1" applyBorder="1" applyAlignment="1">
      <alignment/>
    </xf>
    <xf numFmtId="192" fontId="0" fillId="0" borderId="25" xfId="49" applyNumberFormat="1" applyFont="1" applyBorder="1" applyAlignment="1">
      <alignment/>
    </xf>
    <xf numFmtId="192" fontId="51" fillId="0" borderId="25" xfId="49" applyNumberFormat="1" applyFont="1" applyBorder="1" applyAlignment="1">
      <alignment/>
    </xf>
    <xf numFmtId="192" fontId="0" fillId="0" borderId="26" xfId="49" applyNumberFormat="1" applyFont="1" applyFill="1" applyBorder="1" applyAlignment="1">
      <alignment/>
    </xf>
    <xf numFmtId="192" fontId="0" fillId="2" borderId="0" xfId="0" applyNumberFormat="1" applyFill="1" applyBorder="1" applyAlignment="1">
      <alignment/>
    </xf>
    <xf numFmtId="9" fontId="0" fillId="2" borderId="24" xfId="0" applyNumberForma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15" xfId="0" applyFill="1" applyBorder="1" applyAlignment="1">
      <alignment horizontal="left"/>
    </xf>
    <xf numFmtId="0" fontId="59" fillId="0" borderId="17" xfId="0" applyFont="1" applyFill="1" applyBorder="1" applyAlignment="1">
      <alignment/>
    </xf>
    <xf numFmtId="0" fontId="59" fillId="0" borderId="17" xfId="0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51" fillId="0" borderId="24" xfId="0" applyFont="1" applyBorder="1" applyAlignment="1">
      <alignment horizontal="center" vertical="center"/>
    </xf>
    <xf numFmtId="188" fontId="60" fillId="2" borderId="15" xfId="0" applyNumberFormat="1" applyFont="1" applyFill="1" applyBorder="1" applyAlignment="1">
      <alignment horizontal="center" vertical="center"/>
    </xf>
    <xf numFmtId="9" fontId="0" fillId="2" borderId="27" xfId="0" applyNumberFormat="1" applyFill="1" applyBorder="1" applyAlignment="1">
      <alignment horizontal="center" vertical="center"/>
    </xf>
    <xf numFmtId="9" fontId="0" fillId="2" borderId="28" xfId="0" applyNumberFormat="1" applyFill="1" applyBorder="1" applyAlignment="1">
      <alignment horizontal="center" vertical="center"/>
    </xf>
    <xf numFmtId="0" fontId="61" fillId="15" borderId="23" xfId="0" applyFont="1" applyFill="1" applyBorder="1" applyAlignment="1">
      <alignment horizontal="center" vertical="center"/>
    </xf>
    <xf numFmtId="0" fontId="62" fillId="15" borderId="15" xfId="0" applyFont="1" applyFill="1" applyBorder="1" applyAlignment="1">
      <alignment horizontal="left" vertical="center"/>
    </xf>
    <xf numFmtId="192" fontId="37" fillId="15" borderId="25" xfId="49" applyNumberFormat="1" applyFont="1" applyFill="1" applyBorder="1" applyAlignment="1">
      <alignment/>
    </xf>
    <xf numFmtId="0" fontId="37" fillId="15" borderId="0" xfId="0" applyFont="1" applyFill="1" applyBorder="1" applyAlignment="1">
      <alignment horizontal="center"/>
    </xf>
    <xf numFmtId="192" fontId="37" fillId="15" borderId="29" xfId="49" applyNumberFormat="1" applyFont="1" applyFill="1" applyBorder="1" applyAlignment="1">
      <alignment/>
    </xf>
    <xf numFmtId="0" fontId="62" fillId="15" borderId="15" xfId="0" applyFont="1" applyFill="1" applyBorder="1" applyAlignment="1">
      <alignment horizontal="center" vertical="center"/>
    </xf>
    <xf numFmtId="192" fontId="37" fillId="15" borderId="15" xfId="49" applyNumberFormat="1" applyFont="1" applyFill="1" applyBorder="1" applyAlignment="1">
      <alignment/>
    </xf>
    <xf numFmtId="0" fontId="63" fillId="15" borderId="30" xfId="0" applyFont="1" applyFill="1" applyBorder="1" applyAlignment="1">
      <alignment horizontal="center" vertical="center" wrapText="1"/>
    </xf>
    <xf numFmtId="0" fontId="63" fillId="15" borderId="31" xfId="0" applyFont="1" applyFill="1" applyBorder="1" applyAlignment="1">
      <alignment horizontal="center" vertical="center" wrapText="1"/>
    </xf>
    <xf numFmtId="0" fontId="63" fillId="15" borderId="32" xfId="0" applyFont="1" applyFill="1" applyBorder="1" applyAlignment="1">
      <alignment horizontal="center" vertical="center" wrapText="1"/>
    </xf>
    <xf numFmtId="0" fontId="63" fillId="15" borderId="10" xfId="0" applyFont="1" applyFill="1" applyBorder="1" applyAlignment="1">
      <alignment horizontal="center" vertical="center" wrapText="1"/>
    </xf>
    <xf numFmtId="0" fontId="63" fillId="15" borderId="0" xfId="0" applyFont="1" applyFill="1" applyBorder="1" applyAlignment="1">
      <alignment horizontal="center" vertical="center" wrapText="1"/>
    </xf>
    <xf numFmtId="0" fontId="63" fillId="15" borderId="1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K17"/>
  <sheetViews>
    <sheetView showGridLines="0" zoomScalePageLayoutView="0" workbookViewId="0" topLeftCell="A1">
      <selection activeCell="K9" sqref="K9"/>
    </sheetView>
  </sheetViews>
  <sheetFormatPr defaultColWidth="0" defaultRowHeight="15" zeroHeight="1"/>
  <cols>
    <col min="1" max="1" width="0.9921875" style="0" customWidth="1"/>
    <col min="2" max="2" width="5.8515625" style="0" customWidth="1"/>
    <col min="3" max="3" width="15.421875" style="0" bestFit="1" customWidth="1"/>
    <col min="4" max="4" width="3.8515625" style="0" customWidth="1"/>
    <col min="5" max="5" width="3.8515625" style="0" bestFit="1" customWidth="1"/>
    <col min="6" max="6" width="3.8515625" style="0" customWidth="1"/>
    <col min="7" max="7" width="14.7109375" style="0" customWidth="1"/>
    <col min="8" max="8" width="8.8515625" style="0" customWidth="1"/>
    <col min="9" max="10" width="3.8515625" style="0" customWidth="1"/>
    <col min="11" max="11" width="7.421875" style="0" customWidth="1"/>
    <col min="12" max="12" width="1.421875" style="0" customWidth="1"/>
    <col min="13" max="18" width="11.421875" style="0" hidden="1" customWidth="1"/>
    <col min="19" max="21" width="0" style="0" hidden="1" customWidth="1"/>
    <col min="22" max="25" width="11.421875" style="0" hidden="1" customWidth="1"/>
    <col min="26" max="30" width="0" style="0" hidden="1" customWidth="1"/>
    <col min="31" max="16384" width="11.421875" style="0" hidden="1" customWidth="1"/>
  </cols>
  <sheetData>
    <row r="1" ht="8.25" customHeight="1" thickBot="1"/>
    <row r="2" spans="2:11" ht="15" customHeight="1">
      <c r="B2" s="68" t="s">
        <v>30</v>
      </c>
      <c r="C2" s="69"/>
      <c r="D2" s="69"/>
      <c r="E2" s="69"/>
      <c r="F2" s="69"/>
      <c r="G2" s="69"/>
      <c r="H2" s="69"/>
      <c r="I2" s="69"/>
      <c r="J2" s="69"/>
      <c r="K2" s="70"/>
    </row>
    <row r="3" spans="2:11" ht="15" customHeight="1">
      <c r="B3" s="71"/>
      <c r="C3" s="72"/>
      <c r="D3" s="72"/>
      <c r="E3" s="72"/>
      <c r="F3" s="72"/>
      <c r="G3" s="72"/>
      <c r="H3" s="72"/>
      <c r="I3" s="72"/>
      <c r="J3" s="72"/>
      <c r="K3" s="73"/>
    </row>
    <row r="4" spans="2:11" ht="15">
      <c r="B4" s="71"/>
      <c r="C4" s="72"/>
      <c r="D4" s="72"/>
      <c r="E4" s="72"/>
      <c r="F4" s="72"/>
      <c r="G4" s="72"/>
      <c r="H4" s="72"/>
      <c r="I4" s="72"/>
      <c r="J4" s="72"/>
      <c r="K4" s="73"/>
    </row>
    <row r="5" spans="2:11" ht="15">
      <c r="B5" s="3"/>
      <c r="G5" s="10"/>
      <c r="H5" s="10"/>
      <c r="I5" s="10"/>
      <c r="J5" s="10"/>
      <c r="K5" s="5"/>
    </row>
    <row r="6" spans="2:11" ht="15.75">
      <c r="B6" s="3"/>
      <c r="C6" s="33" t="s">
        <v>5</v>
      </c>
      <c r="D6" s="58">
        <v>3950</v>
      </c>
      <c r="E6" s="58"/>
      <c r="F6" s="58"/>
      <c r="G6" s="4"/>
      <c r="H6" s="4"/>
      <c r="I6" s="4"/>
      <c r="J6" s="4"/>
      <c r="K6" s="5"/>
    </row>
    <row r="7" spans="2:11" ht="15">
      <c r="B7" s="3"/>
      <c r="I7" s="4"/>
      <c r="J7" s="4"/>
      <c r="K7" s="5"/>
    </row>
    <row r="8" spans="2:11" ht="15">
      <c r="B8" s="3"/>
      <c r="C8" s="57" t="s">
        <v>10</v>
      </c>
      <c r="D8" s="57"/>
      <c r="E8" s="57"/>
      <c r="F8" s="57"/>
      <c r="G8" s="57"/>
      <c r="H8" s="34" t="s">
        <v>11</v>
      </c>
      <c r="I8" s="4"/>
      <c r="J8" s="4"/>
      <c r="K8" s="5"/>
    </row>
    <row r="9" spans="2:11" ht="15">
      <c r="B9" s="3"/>
      <c r="C9" s="35" t="s">
        <v>6</v>
      </c>
      <c r="D9" s="52">
        <v>5</v>
      </c>
      <c r="E9" s="36" t="s">
        <v>7</v>
      </c>
      <c r="F9" s="36" t="s">
        <v>8</v>
      </c>
      <c r="G9" s="37">
        <f aca="true" t="shared" si="0" ref="G9:G16">+D9*$D$6</f>
        <v>19750</v>
      </c>
      <c r="H9" s="38">
        <v>0.08</v>
      </c>
      <c r="I9" s="4"/>
      <c r="J9" s="4"/>
      <c r="K9" s="5"/>
    </row>
    <row r="10" spans="2:11" ht="15">
      <c r="B10" s="3"/>
      <c r="C10" s="35" t="s">
        <v>29</v>
      </c>
      <c r="D10" s="52">
        <v>5</v>
      </c>
      <c r="E10" s="36" t="s">
        <v>7</v>
      </c>
      <c r="F10" s="36" t="s">
        <v>8</v>
      </c>
      <c r="G10" s="37">
        <f t="shared" si="0"/>
        <v>19750</v>
      </c>
      <c r="H10" s="59">
        <v>0.14</v>
      </c>
      <c r="I10" s="4"/>
      <c r="J10" s="4"/>
      <c r="K10" s="5"/>
    </row>
    <row r="11" spans="2:11" ht="15">
      <c r="B11" s="3"/>
      <c r="C11" s="35" t="s">
        <v>9</v>
      </c>
      <c r="D11" s="52">
        <v>20</v>
      </c>
      <c r="E11" s="36" t="s">
        <v>7</v>
      </c>
      <c r="F11" s="36" t="s">
        <v>8</v>
      </c>
      <c r="G11" s="37">
        <f t="shared" si="0"/>
        <v>79000</v>
      </c>
      <c r="H11" s="60"/>
      <c r="I11" s="4"/>
      <c r="J11" s="4"/>
      <c r="K11" s="5"/>
    </row>
    <row r="12" spans="2:11" ht="15">
      <c r="B12" s="3"/>
      <c r="C12" s="35" t="s">
        <v>29</v>
      </c>
      <c r="D12" s="52">
        <v>20</v>
      </c>
      <c r="E12" s="36" t="s">
        <v>7</v>
      </c>
      <c r="F12" s="36" t="s">
        <v>8</v>
      </c>
      <c r="G12" s="37">
        <f t="shared" si="0"/>
        <v>79000</v>
      </c>
      <c r="H12" s="59">
        <v>0.17</v>
      </c>
      <c r="I12" s="4"/>
      <c r="J12" s="4"/>
      <c r="K12" s="5"/>
    </row>
    <row r="13" spans="2:11" ht="15">
      <c r="B13" s="3"/>
      <c r="C13" s="35" t="s">
        <v>9</v>
      </c>
      <c r="D13" s="52">
        <v>35</v>
      </c>
      <c r="E13" s="36" t="s">
        <v>7</v>
      </c>
      <c r="F13" s="36" t="s">
        <v>8</v>
      </c>
      <c r="G13" s="37">
        <f t="shared" si="0"/>
        <v>138250</v>
      </c>
      <c r="H13" s="60"/>
      <c r="I13" s="4"/>
      <c r="J13" s="4"/>
      <c r="K13" s="5"/>
    </row>
    <row r="14" spans="2:11" ht="15">
      <c r="B14" s="3"/>
      <c r="C14" s="35" t="s">
        <v>29</v>
      </c>
      <c r="D14" s="52">
        <v>35</v>
      </c>
      <c r="E14" s="36" t="s">
        <v>7</v>
      </c>
      <c r="F14" s="36" t="s">
        <v>8</v>
      </c>
      <c r="G14" s="37">
        <f t="shared" si="0"/>
        <v>138250</v>
      </c>
      <c r="H14" s="59">
        <v>0.2</v>
      </c>
      <c r="I14" s="4"/>
      <c r="J14" s="4"/>
      <c r="K14" s="5"/>
    </row>
    <row r="15" spans="2:11" ht="15">
      <c r="B15" s="3"/>
      <c r="C15" s="35" t="s">
        <v>9</v>
      </c>
      <c r="D15" s="52">
        <v>45</v>
      </c>
      <c r="E15" s="36" t="s">
        <v>7</v>
      </c>
      <c r="F15" s="36" t="s">
        <v>8</v>
      </c>
      <c r="G15" s="37">
        <f t="shared" si="0"/>
        <v>177750</v>
      </c>
      <c r="H15" s="60"/>
      <c r="I15" s="4"/>
      <c r="J15" s="4"/>
      <c r="K15" s="5"/>
    </row>
    <row r="16" spans="2:11" ht="15">
      <c r="B16" s="3"/>
      <c r="C16" s="35" t="s">
        <v>29</v>
      </c>
      <c r="D16" s="52">
        <v>45</v>
      </c>
      <c r="E16" s="36" t="s">
        <v>7</v>
      </c>
      <c r="F16" s="36" t="s">
        <v>8</v>
      </c>
      <c r="G16" s="37">
        <f t="shared" si="0"/>
        <v>177750</v>
      </c>
      <c r="H16" s="51">
        <v>0.3</v>
      </c>
      <c r="I16" s="4"/>
      <c r="J16" s="4"/>
      <c r="K16" s="5"/>
    </row>
    <row r="17" spans="2:11" ht="15.75" thickBot="1">
      <c r="B17" s="6"/>
      <c r="C17" s="7"/>
      <c r="D17" s="7"/>
      <c r="E17" s="7"/>
      <c r="F17" s="7"/>
      <c r="G17" s="7"/>
      <c r="H17" s="7"/>
      <c r="I17" s="7"/>
      <c r="J17" s="7"/>
      <c r="K17" s="8"/>
    </row>
    <row r="18" ht="7.5" customHeight="1"/>
    <row r="19" ht="15" hidden="1"/>
    <row r="20" ht="15" hidden="1"/>
    <row r="21" ht="15" hidden="1"/>
    <row r="22" ht="15" hidden="1"/>
    <row r="23" ht="15" hidden="1"/>
    <row r="24" ht="15" hidden="1"/>
    <row r="25" ht="15" hidden="1"/>
    <row r="26" ht="15" hidden="1"/>
    <row r="27" ht="15" hidden="1"/>
    <row r="28" ht="15" hidden="1"/>
    <row r="29" ht="15" hidden="1"/>
    <row r="30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/>
  </sheetData>
  <sheetProtection/>
  <mergeCells count="6">
    <mergeCell ref="C8:G8"/>
    <mergeCell ref="D6:F6"/>
    <mergeCell ref="B2:K4"/>
    <mergeCell ref="H10:H11"/>
    <mergeCell ref="H12:H13"/>
    <mergeCell ref="H14:H15"/>
  </mergeCells>
  <printOptions/>
  <pageMargins left="0.75" right="0.75" top="1" bottom="1" header="0.3" footer="0.3"/>
  <pageSetup horizontalDpi="600" verticalDpi="600"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6"/>
  <sheetViews>
    <sheetView showGridLines="0" tabSelected="1" zoomScalePageLayoutView="0" workbookViewId="0" topLeftCell="A1">
      <selection activeCell="J22" sqref="J22"/>
    </sheetView>
  </sheetViews>
  <sheetFormatPr defaultColWidth="11.421875" defaultRowHeight="15"/>
  <cols>
    <col min="1" max="1" width="1.28515625" style="0" customWidth="1"/>
    <col min="2" max="2" width="3.00390625" style="2" customWidth="1"/>
    <col min="3" max="3" width="75.7109375" style="1" bestFit="1" customWidth="1"/>
    <col min="4" max="4" width="5.140625" style="0" customWidth="1"/>
    <col min="5" max="5" width="13.00390625" style="0" customWidth="1"/>
    <col min="6" max="6" width="13.421875" style="0" bestFit="1" customWidth="1"/>
    <col min="7" max="7" width="2.00390625" style="2" customWidth="1"/>
    <col min="8" max="8" width="2.421875" style="0" customWidth="1"/>
    <col min="9" max="9" width="9.28125" style="0" customWidth="1"/>
    <col min="10" max="10" width="9.140625" style="0" customWidth="1"/>
  </cols>
  <sheetData>
    <row r="1" spans="2:7" ht="24.75" customHeight="1">
      <c r="B1" s="61" t="s">
        <v>31</v>
      </c>
      <c r="C1" s="61"/>
      <c r="D1" s="61"/>
      <c r="E1" s="61"/>
      <c r="F1" s="61"/>
      <c r="G1" s="61"/>
    </row>
    <row r="2" spans="2:10" ht="15">
      <c r="B2" s="20"/>
      <c r="C2" s="55" t="s">
        <v>4</v>
      </c>
      <c r="D2" s="21"/>
      <c r="E2" s="22"/>
      <c r="F2" s="54" t="s">
        <v>15</v>
      </c>
      <c r="G2" s="23"/>
      <c r="H2" s="24"/>
      <c r="I2" s="56"/>
      <c r="J2" s="56"/>
    </row>
    <row r="3" spans="2:12" ht="15">
      <c r="B3" s="25"/>
      <c r="C3" s="14" t="s">
        <v>0</v>
      </c>
      <c r="D3" s="12"/>
      <c r="E3" s="17" t="s">
        <v>16</v>
      </c>
      <c r="F3" s="46">
        <v>54000</v>
      </c>
      <c r="G3" s="27"/>
      <c r="H3" s="32"/>
      <c r="I3" s="56"/>
      <c r="J3" s="56"/>
      <c r="K3" s="2"/>
      <c r="L3" s="2"/>
    </row>
    <row r="4" spans="2:12" ht="15">
      <c r="B4" s="25"/>
      <c r="C4" s="14" t="str">
        <f>"Deducción (20% del Renta Bruta obtenida - Máximo S/ "&amp;TEXT(Parámetros!D6*24,"#,000.00")</f>
        <v>Deducción (20% del Renta Bruta obtenida - Máximo S/ 94,800.00</v>
      </c>
      <c r="D4" s="12"/>
      <c r="E4" s="4"/>
      <c r="F4" s="47">
        <f>IF(20%*F3&gt;Parámetros!D6*24,Parámetros!D6*24,20%*F3)</f>
        <v>10800</v>
      </c>
      <c r="G4" s="27"/>
      <c r="J4" s="2"/>
      <c r="K4" s="2"/>
      <c r="L4" s="2"/>
    </row>
    <row r="5" spans="2:12" ht="15">
      <c r="B5" s="25"/>
      <c r="C5" s="45" t="s">
        <v>23</v>
      </c>
      <c r="D5" s="12"/>
      <c r="E5" s="4"/>
      <c r="F5" s="48">
        <f>+F3-F4</f>
        <v>43200</v>
      </c>
      <c r="G5" s="27"/>
      <c r="J5" s="2"/>
      <c r="K5" s="2"/>
      <c r="L5" s="2"/>
    </row>
    <row r="6" spans="2:12" ht="15">
      <c r="B6" s="25"/>
      <c r="C6" s="14" t="s">
        <v>1</v>
      </c>
      <c r="D6" s="12"/>
      <c r="E6" s="17" t="s">
        <v>17</v>
      </c>
      <c r="F6" s="46"/>
      <c r="G6" s="27"/>
      <c r="J6" s="2"/>
      <c r="K6" s="2"/>
      <c r="L6" s="2"/>
    </row>
    <row r="7" spans="2:12" ht="15">
      <c r="B7" s="25"/>
      <c r="C7" s="45" t="s">
        <v>24</v>
      </c>
      <c r="D7" s="12"/>
      <c r="E7" s="4"/>
      <c r="F7" s="48">
        <f>+F5+F6</f>
        <v>43200</v>
      </c>
      <c r="G7" s="27"/>
      <c r="J7" s="2"/>
      <c r="K7" s="2"/>
      <c r="L7" s="2"/>
    </row>
    <row r="8" spans="2:10" ht="15">
      <c r="B8" s="25"/>
      <c r="C8" s="14" t="s">
        <v>26</v>
      </c>
      <c r="D8" s="12"/>
      <c r="E8" s="4"/>
      <c r="F8" s="47">
        <f>IF(Parámetros!D6*7&gt;'Nuevo cálculo'!F7,'Nuevo cálculo'!F7,Parámetros!D6*7)</f>
        <v>27650</v>
      </c>
      <c r="G8" s="27"/>
      <c r="J8" s="2"/>
    </row>
    <row r="9" spans="2:10" ht="15">
      <c r="B9" s="25"/>
      <c r="C9" s="45" t="s">
        <v>25</v>
      </c>
      <c r="D9" s="12"/>
      <c r="E9" s="4"/>
      <c r="F9" s="48">
        <f>+F7-F8</f>
        <v>15550</v>
      </c>
      <c r="G9" s="27"/>
      <c r="J9" s="2"/>
    </row>
    <row r="10" spans="2:10" ht="15">
      <c r="B10" s="25"/>
      <c r="C10" s="14" t="s">
        <v>2</v>
      </c>
      <c r="D10" s="12"/>
      <c r="E10" s="17" t="s">
        <v>18</v>
      </c>
      <c r="F10" s="46">
        <v>0</v>
      </c>
      <c r="G10" s="27"/>
      <c r="J10" s="2"/>
    </row>
    <row r="11" spans="2:10" ht="15">
      <c r="B11" s="25"/>
      <c r="C11" s="14" t="s">
        <v>3</v>
      </c>
      <c r="D11" s="12"/>
      <c r="E11" s="18" t="s">
        <v>19</v>
      </c>
      <c r="F11" s="46">
        <v>0</v>
      </c>
      <c r="G11" s="27"/>
      <c r="J11" s="2"/>
    </row>
    <row r="12" spans="2:10" ht="15">
      <c r="B12" s="25"/>
      <c r="C12" s="62" t="s">
        <v>21</v>
      </c>
      <c r="D12" s="12"/>
      <c r="E12" s="19" t="s">
        <v>20</v>
      </c>
      <c r="F12" s="63">
        <f>+F9-F10-F11</f>
        <v>15550</v>
      </c>
      <c r="G12" s="27"/>
      <c r="J12" s="2"/>
    </row>
    <row r="13" spans="2:10" ht="15">
      <c r="B13" s="25"/>
      <c r="C13" s="13"/>
      <c r="D13" s="4"/>
      <c r="E13" s="4"/>
      <c r="F13" s="49"/>
      <c r="G13" s="27"/>
      <c r="J13" s="2"/>
    </row>
    <row r="14" spans="2:10" ht="15">
      <c r="B14" s="25"/>
      <c r="C14" s="15" t="s">
        <v>14</v>
      </c>
      <c r="D14" s="41" t="s">
        <v>13</v>
      </c>
      <c r="E14" s="15" t="s">
        <v>12</v>
      </c>
      <c r="F14" s="50"/>
      <c r="G14" s="27"/>
      <c r="J14" s="2"/>
    </row>
    <row r="15" spans="2:10" ht="15">
      <c r="B15" s="25"/>
      <c r="C15" s="53" t="str">
        <f>+Parámetros!C9&amp;" "&amp;Parámetros!D9&amp;" "&amp;Parámetros!E9&amp;" "&amp;Parámetros!F9&amp;" S/. "&amp;TEXT(Parámetros!G9,"#,000.00")</f>
        <v>Hasta 5 UIT ó S/. 19,750.00</v>
      </c>
      <c r="D15" s="42">
        <f>+Parámetros!H9</f>
        <v>0.08</v>
      </c>
      <c r="E15" s="43">
        <f>IF(F12&gt;Parámetros!G9,Parámetros!G9,'Nuevo cálculo'!F12)</f>
        <v>15550</v>
      </c>
      <c r="F15" s="44">
        <f>+D15*E15</f>
        <v>1244</v>
      </c>
      <c r="G15" s="27"/>
      <c r="J15" s="2"/>
    </row>
    <row r="16" spans="2:9" ht="15">
      <c r="B16" s="25"/>
      <c r="C16" s="53" t="str">
        <f>+Parámetros!C10&amp;" "&amp;Parámetros!D10&amp;" "&amp;Parámetros!E10&amp;" "&amp;Parámetros!F10&amp;" S/. "&amp;TEXT(Parámetros!G10,"#,000.00")&amp;" "&amp;Parámetros!C11&amp;" "&amp;Parámetros!D11&amp;" "&amp;Parámetros!E11&amp;" "&amp;Parámetros!F11&amp;" S/. "&amp;TEXT(Parámetros!G11,"#,000.00")</f>
        <v>Por el Exceso de 5 UIT ó S/. 19,750.00 y hasta 20 UIT ó S/. 79,000.00</v>
      </c>
      <c r="D16" s="42">
        <f>+Parámetros!H10</f>
        <v>0.14</v>
      </c>
      <c r="E16" s="43">
        <f>IF(AND(($F$12)&gt;Parámetros!G10,($F$12)&lt;=Parámetros!G11)=TRUE,$F$12-SUM($E$15:E15),IF($F$12&gt;Parámetros!G11,Parámetros!G11-SUM($E$15:E15),0))</f>
        <v>0</v>
      </c>
      <c r="F16" s="44">
        <f>+D16*E16</f>
        <v>0</v>
      </c>
      <c r="G16" s="27"/>
      <c r="H16" s="11"/>
      <c r="I16" s="11"/>
    </row>
    <row r="17" spans="2:9" ht="15">
      <c r="B17" s="25"/>
      <c r="C17" s="53" t="str">
        <f>+Parámetros!C12&amp;" "&amp;Parámetros!D12&amp;" "&amp;Parámetros!E12&amp;" "&amp;Parámetros!F12&amp;" S/. "&amp;TEXT(Parámetros!G12,"#,000.00")&amp;" "&amp;Parámetros!C13&amp;" "&amp;Parámetros!D13&amp;" "&amp;Parámetros!E13&amp;" "&amp;Parámetros!F13&amp;" S/. "&amp;TEXT(Parámetros!G13,"#,000.00")</f>
        <v>Por el Exceso de 20 UIT ó S/. 79,000.00 y hasta 35 UIT ó S/. 138,250.00</v>
      </c>
      <c r="D17" s="42">
        <f>+Parámetros!H12</f>
        <v>0.17</v>
      </c>
      <c r="E17" s="43">
        <f>IF(AND(($F$12)&gt;Parámetros!G12,($F$12)&lt;=Parámetros!G13)=TRUE,$F$12-SUM($E$15:E16),IF($F$12&gt;Parámetros!G13,Parámetros!G13-SUM($E$15:E16),0))</f>
        <v>0</v>
      </c>
      <c r="F17" s="44">
        <f>+D17*E17</f>
        <v>0</v>
      </c>
      <c r="G17" s="27"/>
      <c r="H17" s="11"/>
      <c r="I17" s="11"/>
    </row>
    <row r="18" spans="2:9" ht="15">
      <c r="B18" s="25"/>
      <c r="C18" s="53" t="str">
        <f>+Parámetros!C14&amp;" "&amp;Parámetros!D14&amp;" "&amp;Parámetros!E14&amp;" "&amp;Parámetros!F14&amp;" S/. "&amp;TEXT(Parámetros!G14,"#,000.00")&amp;" "&amp;Parámetros!C15&amp;" "&amp;Parámetros!D15&amp;" "&amp;Parámetros!E15&amp;" "&amp;Parámetros!F15&amp;" S/. "&amp;TEXT(Parámetros!G15,"#,000.00")</f>
        <v>Por el Exceso de 35 UIT ó S/. 138,250.00 y hasta 45 UIT ó S/. 177,750.00</v>
      </c>
      <c r="D18" s="42">
        <f>+Parámetros!H14</f>
        <v>0.2</v>
      </c>
      <c r="E18" s="43">
        <f>IF(AND(($F$12)&gt;Parámetros!G14,($F$12)&lt;=Parámetros!G15)=TRUE,$F$12-SUM($E$15:E17),IF($F$12&gt;Parámetros!G15,Parámetros!G15-SUM($E$15:E17),0))</f>
        <v>0</v>
      </c>
      <c r="F18" s="44">
        <f>+D18*E18</f>
        <v>0</v>
      </c>
      <c r="G18" s="27"/>
      <c r="H18" s="11"/>
      <c r="I18" s="11"/>
    </row>
    <row r="19" spans="2:9" ht="15">
      <c r="B19" s="25"/>
      <c r="C19" s="53" t="str">
        <f>+Parámetros!C16&amp;" "&amp;Parámetros!D16&amp;" "&amp;Parámetros!E16&amp;" "&amp;Parámetros!F16&amp;" S/. "&amp;TEXT(Parámetros!G16,"#,000.00")</f>
        <v>Por el Exceso de 45 UIT ó S/. 177,750.00</v>
      </c>
      <c r="D19" s="42">
        <f>+Parámetros!H16</f>
        <v>0.3</v>
      </c>
      <c r="E19" s="43">
        <f>IF($F$12&gt;Parámetros!G16,'Nuevo cálculo'!$F$12-SUM('Nuevo cálculo'!E15:E18),0)</f>
        <v>0</v>
      </c>
      <c r="F19" s="44">
        <f>+D19*E19</f>
        <v>0</v>
      </c>
      <c r="G19" s="27"/>
      <c r="H19" s="11"/>
      <c r="I19" s="11"/>
    </row>
    <row r="20" spans="2:9" ht="15">
      <c r="B20" s="25"/>
      <c r="C20" s="16"/>
      <c r="D20" s="42"/>
      <c r="E20" s="43"/>
      <c r="F20" s="44"/>
      <c r="G20" s="27"/>
      <c r="I20" s="11"/>
    </row>
    <row r="21" spans="2:7" ht="14.25" customHeight="1">
      <c r="B21" s="25"/>
      <c r="C21" s="64" t="s">
        <v>22</v>
      </c>
      <c r="D21" s="9"/>
      <c r="E21" s="29"/>
      <c r="F21" s="65">
        <f>SUM(F15:F20)</f>
        <v>1244</v>
      </c>
      <c r="G21" s="27"/>
    </row>
    <row r="22" spans="2:7" ht="14.25" customHeight="1">
      <c r="B22" s="25"/>
      <c r="C22" s="39"/>
      <c r="D22" s="9"/>
      <c r="E22" s="29"/>
      <c r="F22" s="40"/>
      <c r="G22" s="27"/>
    </row>
    <row r="23" spans="2:7" ht="14.25" customHeight="1">
      <c r="B23" s="25"/>
      <c r="C23" s="16" t="s">
        <v>27</v>
      </c>
      <c r="D23" s="9"/>
      <c r="E23" s="18" t="s">
        <v>28</v>
      </c>
      <c r="F23" s="44">
        <v>0</v>
      </c>
      <c r="G23" s="27"/>
    </row>
    <row r="24" spans="2:7" ht="14.25" customHeight="1">
      <c r="B24" s="25"/>
      <c r="C24" s="39"/>
      <c r="D24" s="9"/>
      <c r="E24" s="29"/>
      <c r="F24" s="40"/>
      <c r="G24" s="27"/>
    </row>
    <row r="25" spans="2:7" ht="14.25" customHeight="1">
      <c r="B25" s="25"/>
      <c r="C25" s="66" t="str">
        <f>+IF(F25&gt;=0,"Impuesto a regularizar","Saldo a favor")</f>
        <v>Impuesto a regularizar</v>
      </c>
      <c r="D25" s="9"/>
      <c r="E25" s="19" t="s">
        <v>20</v>
      </c>
      <c r="F25" s="67">
        <f>+F21+F23</f>
        <v>1244</v>
      </c>
      <c r="G25" s="27"/>
    </row>
    <row r="26" spans="2:7" ht="13.5" customHeight="1">
      <c r="B26" s="26"/>
      <c r="C26" s="30"/>
      <c r="D26" s="31"/>
      <c r="E26" s="31"/>
      <c r="F26" s="31"/>
      <c r="G26" s="28"/>
    </row>
  </sheetData>
  <sheetProtection/>
  <mergeCells count="1">
    <mergeCell ref="B1:G1"/>
  </mergeCells>
  <printOptions/>
  <pageMargins left="0.75" right="0.75" top="1" bottom="1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 de Windows</cp:lastModifiedBy>
  <dcterms:created xsi:type="dcterms:W3CDTF">2014-11-19T12:59:51Z</dcterms:created>
  <dcterms:modified xsi:type="dcterms:W3CDTF">2016-01-06T19:11:24Z</dcterms:modified>
  <cp:category/>
  <cp:version/>
  <cp:contentType/>
  <cp:contentStatus/>
</cp:coreProperties>
</file>